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Transparency\Debt\"/>
    </mc:Choice>
  </mc:AlternateContent>
  <xr:revisionPtr revIDLastSave="0" documentId="13_ncr:1_{93045B4F-8A40-40B3-808D-DBF75C1AF516}" xr6:coauthVersionLast="47" xr6:coauthVersionMax="47" xr10:uidLastSave="{00000000-0000-0000-0000-000000000000}"/>
  <bookViews>
    <workbookView xWindow="28680" yWindow="-120" windowWidth="29040" windowHeight="17640" tabRatio="685" firstSheet="1" activeTab="2" xr2:uid="{00000000-000D-0000-FFFF-FFFF00000000}"/>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2" l="1"/>
  <c r="B15" i="4"/>
  <c r="B17" i="4"/>
  <c r="B16" i="4"/>
  <c r="B23" i="4" s="1"/>
  <c r="B22" i="4"/>
  <c r="C23" i="12"/>
  <c r="I11" i="12"/>
  <c r="H21" i="12" l="1"/>
  <c r="I21" i="12" s="1"/>
  <c r="J22" i="12" l="1"/>
  <c r="I22" i="12" s="1"/>
  <c r="I16" i="12"/>
  <c r="I15" i="12"/>
  <c r="E23" i="12" l="1"/>
  <c r="D23" i="12"/>
  <c r="B24" i="4" l="1"/>
  <c r="B11" i="4"/>
  <c r="B12" i="4"/>
  <c r="B10" i="4"/>
  <c r="J21" i="12"/>
  <c r="H17" i="12"/>
  <c r="J16" i="12"/>
  <c r="J15" i="12"/>
  <c r="I17" i="12" l="1"/>
  <c r="I23" i="12" s="1"/>
  <c r="J17" i="12"/>
  <c r="J23" i="12" s="1"/>
  <c r="B4" i="4" l="1"/>
  <c r="B3" i="4"/>
  <c r="C3" i="2" l="1"/>
  <c r="C4" i="2" s="1"/>
  <c r="C5" i="2" s="1"/>
  <c r="C6" i="2" s="1"/>
</calcChain>
</file>

<file path=xl/sharedStrings.xml><?xml version="1.0" encoding="utf-8"?>
<sst xmlns="http://schemas.openxmlformats.org/spreadsheetml/2006/main" count="496" uniqueCount="334">
  <si>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</si>
  <si>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</si>
  <si>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</si>
  <si>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</si>
  <si>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</si>
  <si>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</si>
  <si>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</si>
  <si>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</si>
  <si>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</si>
  <si>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</si>
  <si>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</si>
  <si>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</si>
  <si>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</si>
  <si>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</si>
  <si>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</si>
  <si>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</si>
  <si>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</si>
  <si>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</si>
  <si>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</si>
  <si>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</si>
  <si>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</si>
  <si>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</si>
  <si>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</si>
  <si>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</si>
  <si>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</si>
  <si>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</si>
  <si>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</si>
  <si>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</si>
  <si>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</si>
  <si>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</si>
  <si>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</si>
  <si>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</si>
  <si>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</si>
  <si>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</si>
  <si>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</si>
  <si>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</si>
  <si>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</si>
  <si>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</si>
  <si>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</si>
  <si>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</si>
  <si>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</si>
  <si>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</si>
  <si>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</si>
  <si>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</si>
  <si>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</si>
  <si>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</si>
  <si>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</si>
  <si>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</si>
  <si>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</si>
  <si>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</si>
  <si>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</si>
  <si>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</si>
  <si>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</si>
  <si>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</si>
  <si>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</si>
  <si>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</si>
  <si>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</si>
  <si>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</si>
  <si>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</si>
  <si>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</si>
  <si>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</si>
  <si>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</si>
  <si>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</si>
  <si>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</si>
  <si>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</si>
  <si>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</si>
  <si>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</si>
  <si>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</si>
  <si>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</si>
  <si>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</si>
  <si>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</si>
  <si>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</si>
  <si>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</si>
  <si>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</si>
  <si>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</si>
  <si>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</si>
  <si>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</si>
  <si>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</si>
  <si>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</si>
  <si>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</si>
  <si>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</si>
  <si>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</si>
  <si>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</si>
  <si>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</si>
  <si>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</si>
  <si>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</si>
  <si>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</si>
  <si>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</si>
  <si>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</si>
  <si>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</si>
  <si>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</si>
  <si>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</si>
  <si>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</si>
  <si>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</si>
  <si>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</si>
  <si>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</si>
  <si>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</si>
  <si>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</si>
  <si>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</si>
  <si>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</si>
  <si>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</si>
  <si>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</si>
  <si>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</si>
  <si>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</si>
  <si>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</si>
  <si>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</si>
  <si>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</si>
  <si>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</si>
  <si>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</si>
  <si>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</si>
  <si>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</si>
  <si>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</si>
  <si>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</si>
  <si>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</si>
  <si>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</si>
  <si>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</si>
  <si>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</si>
  <si>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</si>
  <si>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</si>
  <si>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</si>
  <si>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</si>
  <si>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</si>
  <si>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</si>
  <si>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</si>
  <si>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</si>
  <si>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</si>
  <si>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</si>
  <si>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</si>
  <si>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</si>
  <si>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</si>
  <si>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</si>
  <si>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</si>
  <si>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</si>
  <si>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</si>
  <si>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</si>
  <si>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</si>
  <si>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</si>
  <si>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</si>
  <si>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</si>
  <si>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</si>
  <si>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</si>
  <si>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</si>
  <si>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</si>
  <si>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</si>
  <si>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</si>
  <si>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</si>
  <si>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</si>
  <si>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</si>
  <si>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</si>
  <si>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</si>
  <si>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</si>
  <si>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</si>
  <si>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</si>
  <si>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</si>
  <si>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</si>
  <si>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</si>
  <si>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</si>
  <si>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</si>
  <si>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</si>
  <si>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</si>
  <si>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</si>
  <si>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</si>
  <si>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</si>
  <si>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</si>
  <si>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</si>
  <si>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</si>
  <si>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</si>
  <si>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</si>
  <si>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</si>
  <si>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</si>
  <si>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</si>
  <si>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</si>
  <si>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</si>
  <si>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</si>
  <si>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</si>
  <si>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</si>
  <si>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</si>
  <si>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</si>
  <si>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</si>
  <si>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</si>
  <si>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</si>
  <si>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</si>
  <si>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</si>
  <si>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</si>
  <si>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</si>
  <si>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</si>
  <si>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</si>
  <si>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</si>
  <si>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</si>
  <si>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</si>
  <si>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</si>
  <si>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</si>
  <si>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</si>
  <si>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</si>
  <si>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</si>
  <si>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</si>
  <si>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</si>
  <si>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</si>
  <si>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</si>
  <si>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</si>
  <si>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</si>
  <si>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</si>
  <si>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</si>
  <si>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</si>
  <si>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</si>
  <si>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</si>
  <si>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</si>
  <si>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</si>
  <si>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</si>
  <si>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</si>
  <si>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</si>
  <si>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</si>
  <si>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</si>
  <si>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</si>
  <si>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</si>
  <si>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</si>
  <si>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</si>
  <si>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</si>
  <si>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</si>
  <si>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</si>
  <si>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</si>
  <si>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</si>
  <si>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</si>
  <si>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</si>
  <si>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</si>
  <si>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</si>
  <si>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</si>
  <si>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</si>
  <si>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</si>
  <si>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</si>
  <si>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</si>
  <si>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</si>
  <si>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</si>
  <si>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</si>
  <si>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</si>
  <si>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</si>
  <si>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</si>
  <si>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</si>
  <si>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</si>
  <si>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</si>
  <si>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</si>
  <si>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</si>
  <si>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</si>
  <si>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</si>
  <si>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</si>
  <si>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</si>
  <si>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</si>
  <si>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</si>
  <si>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</si>
  <si>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</si>
  <si>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</si>
  <si>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</si>
  <si>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</si>
  <si>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</si>
  <si>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</si>
  <si>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</si>
  <si>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</si>
  <si>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</si>
  <si>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</si>
  <si>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</si>
  <si>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</si>
  <si>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</si>
  <si>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</si>
  <si>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</si>
  <si>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</si>
  <si>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</si>
  <si>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</si>
  <si>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</si>
  <si>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</si>
  <si>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</si>
  <si>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</si>
  <si>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</si>
  <si>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</si>
  <si>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</si>
  <si>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</si>
  <si>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</si>
  <si>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</si>
  <si>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</si>
  <si>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</si>
  <si>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</si>
  <si>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</si>
  <si>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</si>
  <si>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</si>
  <si>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</si>
  <si>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</si>
  <si>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</si>
  <si>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</si>
  <si>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</si>
  <si>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</si>
  <si>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</si>
  <si>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</si>
  <si>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</si>
  <si>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</si>
  <si>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</si>
  <si>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</si>
  <si>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</si>
  <si>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</si>
  <si>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</si>
  <si>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</si>
  <si>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Kerrville</t>
  </si>
  <si>
    <t>kerrvilletx.gov</t>
  </si>
  <si>
    <t>830-257-8000</t>
  </si>
  <si>
    <t>Julie Behrens</t>
  </si>
  <si>
    <t>Finance Director</t>
  </si>
  <si>
    <t>830-258-1120</t>
  </si>
  <si>
    <t>julie.behrens@kerrvilletx.gov</t>
  </si>
  <si>
    <t>701 Main St</t>
  </si>
  <si>
    <t>Kerrville</t>
  </si>
  <si>
    <t>Combination Tax &amp; Revenue Certificates of Obligation, Series 2015</t>
  </si>
  <si>
    <t>Combination Tax &amp; Revenue Certificates of Obligation, Series 2016</t>
  </si>
  <si>
    <t>KPUB Loan</t>
  </si>
  <si>
    <t>General Obligation Refunding Bonds, Series 2017</t>
  </si>
  <si>
    <t>Combination Tax &amp; Revenue Certificates of Obligation, Series 2018A</t>
  </si>
  <si>
    <t>Combination Tax &amp; Revenue Certificates of Obligation, Series 2018B</t>
  </si>
  <si>
    <t>Combination Tax &amp; Revenue Certificates of Obligation, Series 2019</t>
  </si>
  <si>
    <t>General Obligation Refunding Bonds, Series 2019</t>
  </si>
  <si>
    <t>General Obligation Refunding Bonds, Series 2020</t>
  </si>
  <si>
    <t xml:space="preserve">General Obligation Bond, Series 2022 </t>
  </si>
  <si>
    <t>n/a</t>
  </si>
  <si>
    <t>Sports Complex</t>
  </si>
  <si>
    <t>Water/Wastewater System</t>
  </si>
  <si>
    <t>Refinancing - Water</t>
  </si>
  <si>
    <t>Refinancing - General</t>
  </si>
  <si>
    <t>Streets and Drainage</t>
  </si>
  <si>
    <t>Public Safety Facility</t>
  </si>
  <si>
    <t>Water/Wastewater System including Reuse Pond</t>
  </si>
  <si>
    <t xml:space="preserve">Wastewater System </t>
  </si>
  <si>
    <t>Water System</t>
  </si>
  <si>
    <t>Total</t>
  </si>
  <si>
    <t>2023 ACFR</t>
  </si>
  <si>
    <t>2023</t>
  </si>
  <si>
    <t>Water / Wastewater System</t>
  </si>
  <si>
    <t>Waterworks and Sewer System Revenue Improvement Bonds, Series 2023</t>
  </si>
  <si>
    <t>Kerrville Economic Improvement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</si>
</sst>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lt;=9999999]###\-####;\(###\)\ ###\-####"/>
    <numFmt numFmtId="165" formatCode="00000"/>
    <numFmt numFmtId="166" formatCode="&quot;$&quot;#,##0"/>
    <numFmt numFmtId="167" formatCode="&quot;$&quot;#,##0.0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2">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6" fillId="0" borderId="1" xfId="1" applyBorder="1" applyAlignment="1" applyProtection="1">
      <alignment horizontal="left"/>
      <protection locked="0"/>
    </xf>
    <xf numFmtId="42" fontId="1" fillId="0" borderId="1" xfId="0" applyNumberFormat="1"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vertical="center"/>
      <protection locked="0"/>
    </xf>
    <xf numFmtId="14" fontId="1" fillId="0" borderId="1" xfId="0" quotePrefix="1" applyNumberFormat="1" applyFont="1" applyBorder="1" applyAlignment="1" applyProtection="1">
      <alignment horizontal="left"/>
      <protection locked="0"/>
    </xf>
    <xf numFmtId="0" fontId="1" fillId="0" borderId="1" xfId="0" applyFont="1" applyFill="1" applyBorder="1" applyAlignment="1" applyProtection="1">
      <alignment horizontal="left" vertical="center" wrapText="1"/>
      <protection locked="0"/>
    </xf>
    <xf numFmtId="42" fontId="0" fillId="0" borderId="0" xfId="0" applyNumberFormat="1"/>
    <xf numFmtId="167" fontId="1" fillId="0" borderId="1" xfId="0" applyNumberFormat="1" applyFont="1" applyBorder="1" applyAlignment="1" applyProtection="1">
      <alignment horizontal="left" vertical="center"/>
      <protection locked="0"/>
    </xf>
    <xf numFmtId="167" fontId="1" fillId="0" borderId="2" xfId="0" applyNumberFormat="1" applyFont="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14" fontId="1" fillId="0" borderId="1"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19">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lie.behrens@kerrvilletx.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60" customWidth="1"/>
    <col min="2" max="16384" width="9.140625" style="59" hidden="1"/>
  </cols>
  <sheetData>
    <row r="1" spans="1:1" ht="15.75" x14ac:dyDescent="0.2">
      <c r="A1" s="61" t="s">
        <v>236</v>
      </c>
    </row>
    <row r="2" spans="1:1" ht="24.95" customHeight="1" x14ac:dyDescent="0.2">
      <c r="A2" s="64" t="s">
        <v>281</v>
      </c>
    </row>
    <row r="3" spans="1:1" ht="24.95" customHeight="1" x14ac:dyDescent="0.25">
      <c r="A3" s="62" t="s">
        <v>282</v>
      </c>
    </row>
    <row r="4" spans="1:1" ht="24.95" customHeight="1" x14ac:dyDescent="0.25">
      <c r="A4" s="62" t="s">
        <v>283</v>
      </c>
    </row>
    <row r="5" spans="1:1" ht="24.95" customHeight="1" x14ac:dyDescent="0.25">
      <c r="A5" s="62" t="s">
        <v>284</v>
      </c>
    </row>
    <row r="6" spans="1:1" ht="24.95" customHeight="1" x14ac:dyDescent="0.25">
      <c r="A6" s="62" t="s">
        <v>285</v>
      </c>
    </row>
    <row r="7" spans="1:1" ht="24.95" customHeight="1" x14ac:dyDescent="0.25">
      <c r="A7" s="62" t="s">
        <v>286</v>
      </c>
    </row>
    <row r="8" spans="1:1" ht="24.95" customHeight="1" x14ac:dyDescent="0.25">
      <c r="A8" s="62" t="s">
        <v>287</v>
      </c>
    </row>
    <row r="9" spans="1:1" ht="24.95" customHeight="1" x14ac:dyDescent="0.25">
      <c r="A9" s="63"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A1:D31"/>
  <sheetViews>
    <sheetView zoomScale="85" zoomScaleNormal="85" workbookViewId="0">
      <selection activeCell="B7" sqref="B7"/>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2"/>
    </row>
    <row r="2" spans="1:2" x14ac:dyDescent="0.25">
      <c r="A2" s="34" t="s">
        <v>278</v>
      </c>
      <c r="B2" s="22"/>
    </row>
    <row r="3" spans="1:2" x14ac:dyDescent="0.25">
      <c r="A3" s="33" t="s">
        <v>0</v>
      </c>
      <c r="B3" s="11"/>
    </row>
    <row r="4" spans="1:2" x14ac:dyDescent="0.25">
      <c r="A4" s="65" t="s">
        <v>237</v>
      </c>
      <c r="B4" s="70" t="s">
        <v>299</v>
      </c>
    </row>
    <row r="5" spans="1:2" x14ac:dyDescent="0.25">
      <c r="A5" s="65" t="s">
        <v>238</v>
      </c>
      <c r="B5" s="70" t="s">
        <v>15</v>
      </c>
    </row>
    <row r="6" spans="1:2" x14ac:dyDescent="0.25">
      <c r="A6" s="12" t="s">
        <v>22</v>
      </c>
      <c r="B6" s="71"/>
    </row>
    <row r="7" spans="1:2" x14ac:dyDescent="0.25">
      <c r="A7" s="12" t="s">
        <v>239</v>
      </c>
      <c r="B7" s="93" t="s">
        <v>330</v>
      </c>
    </row>
    <row r="8" spans="1:2" x14ac:dyDescent="0.25">
      <c r="A8" s="12" t="s">
        <v>298</v>
      </c>
      <c r="B8" s="72">
        <v>44835</v>
      </c>
    </row>
    <row r="9" spans="1:2" x14ac:dyDescent="0.25">
      <c r="A9" s="12" t="s">
        <v>14</v>
      </c>
      <c r="B9" s="66">
        <v>45199</v>
      </c>
    </row>
    <row r="10" spans="1:2" x14ac:dyDescent="0.25">
      <c r="A10" s="12" t="s">
        <v>21</v>
      </c>
      <c r="B10" s="72" t="s">
        <v>300</v>
      </c>
    </row>
    <row r="11" spans="1:2" x14ac:dyDescent="0.25">
      <c r="A11" s="12" t="s">
        <v>240</v>
      </c>
      <c r="B11" s="73" t="s">
        <v>301</v>
      </c>
    </row>
    <row r="12" spans="1:2" x14ac:dyDescent="0.25">
      <c r="A12" s="12" t="s">
        <v>214</v>
      </c>
      <c r="B12" s="70"/>
    </row>
    <row r="13" spans="1:2" x14ac:dyDescent="0.25">
      <c r="A13" s="65" t="s">
        <v>241</v>
      </c>
      <c r="B13" s="70" t="s">
        <v>12</v>
      </c>
    </row>
    <row r="14" spans="1:2" x14ac:dyDescent="0.25">
      <c r="A14" s="34"/>
      <c r="B14" s="20"/>
    </row>
    <row r="15" spans="1:2" x14ac:dyDescent="0.25">
      <c r="A15" s="33" t="s">
        <v>3</v>
      </c>
      <c r="B15" s="17"/>
    </row>
    <row r="16" spans="1:2" x14ac:dyDescent="0.25">
      <c r="A16" s="16" t="s">
        <v>242</v>
      </c>
      <c r="B16" s="70" t="s">
        <v>302</v>
      </c>
    </row>
    <row r="17" spans="1:2" x14ac:dyDescent="0.25">
      <c r="A17" s="16" t="s">
        <v>243</v>
      </c>
      <c r="B17" s="70" t="s">
        <v>303</v>
      </c>
    </row>
    <row r="18" spans="1:2" x14ac:dyDescent="0.25">
      <c r="A18" s="16" t="s">
        <v>244</v>
      </c>
      <c r="B18" s="73" t="s">
        <v>304</v>
      </c>
    </row>
    <row r="19" spans="1:2" x14ac:dyDescent="0.25">
      <c r="A19" s="16" t="s">
        <v>4</v>
      </c>
      <c r="B19" s="87" t="s">
        <v>305</v>
      </c>
    </row>
    <row r="20" spans="1:2" x14ac:dyDescent="0.25">
      <c r="A20" s="16" t="s">
        <v>245</v>
      </c>
      <c r="B20" s="70" t="s">
        <v>306</v>
      </c>
    </row>
    <row r="21" spans="1:2" x14ac:dyDescent="0.25">
      <c r="A21" s="16" t="s">
        <v>5</v>
      </c>
      <c r="B21" s="70"/>
    </row>
    <row r="22" spans="1:2" x14ac:dyDescent="0.25">
      <c r="A22" s="16" t="s">
        <v>246</v>
      </c>
      <c r="B22" s="70" t="s">
        <v>307</v>
      </c>
    </row>
    <row r="23" spans="1:2" x14ac:dyDescent="0.25">
      <c r="A23" s="16" t="s">
        <v>247</v>
      </c>
      <c r="B23" s="74">
        <v>78028</v>
      </c>
    </row>
    <row r="24" spans="1:2" x14ac:dyDescent="0.25">
      <c r="A24" s="16" t="s">
        <v>248</v>
      </c>
      <c r="B24" s="70" t="s">
        <v>307</v>
      </c>
    </row>
    <row r="25" spans="1:2" x14ac:dyDescent="0.25">
      <c r="A25" s="16" t="s">
        <v>279</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sheetData>
  <conditionalFormatting sqref="B26:B30">
    <cfRule type="expression" dxfId="18" priority="5">
      <formula>$B$25="Yes"</formula>
    </cfRule>
  </conditionalFormatting>
  <conditionalFormatting sqref="B6">
    <cfRule type="expression" dxfId="17" priority="3">
      <formula>$B$5="Other"</formula>
    </cfRule>
    <cfRule type="expression" dxfId="16" priority="4">
      <formula>$B$5="(select)"</formula>
    </cfRule>
  </conditionalFormatting>
  <conditionalFormatting sqref="B9">
    <cfRule type="expression" dxfId="15" priority="1">
      <formula>$B$8=""</formula>
    </cfRule>
    <cfRule type="cellIs" dxfId="14"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9" r:id="rId1" xr:uid="{00000000-0004-0000-0100-000003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355" yWindow="483" count="3">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2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S27"/>
  <sheetViews>
    <sheetView tabSelected="1" topLeftCell="A4" workbookViewId="0">
      <selection activeCell="E27" sqref="E27:G29"/>
    </sheetView>
  </sheetViews>
  <sheetFormatPr defaultRowHeight="15" x14ac:dyDescent="0.25"/>
  <cols>
    <col min="1" max="1" width="67.5703125" customWidth="1"/>
    <col min="2" max="2" width="40.5703125" customWidth="1"/>
    <col min="3" max="3" width="17.28515625" bestFit="1" customWidth="1"/>
    <col min="4" max="4" width="22.42578125" bestFit="1" customWidth="1"/>
    <col min="5" max="5" width="41.42578125" customWidth="1"/>
    <col min="6" max="6" width="17.140625" customWidth="1"/>
    <col min="7" max="7" width="19.140625" customWidth="1"/>
    <col min="8" max="8" width="14.85546875" bestFit="1" customWidth="1"/>
    <col min="9" max="9" width="13.7109375" bestFit="1" customWidth="1"/>
    <col min="10" max="10" width="14" bestFit="1" customWidth="1"/>
    <col min="11" max="11" width="29.28515625" customWidth="1"/>
    <col min="12" max="12" width="34.85546875" customWidth="1"/>
    <col min="17" max="17" width="17.28515625" customWidth="1"/>
    <col min="18" max="18" width="18.7109375" customWidth="1"/>
    <col min="19" max="19" width="24" customWidth="1"/>
  </cols>
  <sheetData>
    <row r="1" spans="1:19" ht="15.75" x14ac:dyDescent="0.25">
      <c r="A1" s="21" t="s">
        <v>236</v>
      </c>
      <c r="B1" s="19"/>
      <c r="C1" s="23"/>
      <c r="D1" s="23"/>
      <c r="E1" s="23"/>
      <c r="F1" s="24"/>
      <c r="G1" s="19"/>
      <c r="H1" s="23"/>
      <c r="I1" s="23"/>
      <c r="J1" s="23"/>
      <c r="K1" s="19"/>
      <c r="L1" s="19"/>
      <c r="M1" s="19"/>
      <c r="N1" s="19"/>
      <c r="O1" s="19"/>
      <c r="P1" s="19"/>
      <c r="Q1" s="19"/>
      <c r="R1" s="19"/>
      <c r="S1" s="19"/>
    </row>
    <row r="2" spans="1:19" ht="19.5" customHeight="1" x14ac:dyDescent="0.25">
      <c r="A2" s="10" t="s">
        <v>35</v>
      </c>
      <c r="B2" s="11"/>
      <c r="C2" s="19"/>
      <c r="D2" s="19"/>
      <c r="E2" s="19"/>
      <c r="F2" s="19"/>
      <c r="G2" s="19"/>
      <c r="H2" s="19"/>
      <c r="I2" s="19"/>
      <c r="J2" s="19"/>
      <c r="K2" s="19"/>
      <c r="L2" s="19"/>
      <c r="M2" s="19"/>
      <c r="N2" s="19"/>
      <c r="O2" s="19"/>
      <c r="P2" s="19"/>
      <c r="Q2" s="19"/>
      <c r="R2" s="19"/>
      <c r="S2" s="19"/>
    </row>
    <row r="3" spans="1:19" ht="15.75" x14ac:dyDescent="0.25">
      <c r="A3" s="12" t="s">
        <v>1</v>
      </c>
      <c r="B3" s="67" t="s">
        <v>299</v>
      </c>
      <c r="C3" s="19"/>
      <c r="D3" s="19"/>
      <c r="E3" s="19"/>
      <c r="F3" s="19"/>
      <c r="G3" s="19"/>
      <c r="H3" s="19"/>
      <c r="I3" s="19"/>
      <c r="J3" s="19"/>
      <c r="K3" s="19"/>
      <c r="L3" s="19"/>
      <c r="M3" s="19"/>
      <c r="N3" s="19"/>
      <c r="O3" s="19"/>
      <c r="P3" s="19"/>
      <c r="Q3" s="19"/>
      <c r="R3" s="19"/>
      <c r="S3" s="19"/>
    </row>
    <row r="4" spans="1:19" ht="15.75" x14ac:dyDescent="0.25">
      <c r="A4" s="12" t="s">
        <v>2</v>
      </c>
      <c r="B4" s="68">
        <v>2023</v>
      </c>
      <c r="C4" s="19"/>
      <c r="D4" s="19"/>
      <c r="E4" s="19"/>
      <c r="F4" s="19"/>
      <c r="G4" s="19"/>
      <c r="H4" s="19"/>
      <c r="I4" s="19"/>
      <c r="J4" s="19"/>
      <c r="K4" s="19"/>
      <c r="L4" s="19"/>
      <c r="M4" s="19"/>
      <c r="N4" s="19"/>
      <c r="O4" s="19"/>
      <c r="P4" s="19"/>
      <c r="Q4" s="19"/>
      <c r="R4" s="19"/>
      <c r="S4" s="19"/>
    </row>
    <row r="5" spans="1:19" ht="15.75" x14ac:dyDescent="0.25">
      <c r="A5" s="19"/>
      <c r="B5" s="20"/>
      <c r="C5" s="19"/>
      <c r="D5" s="19"/>
      <c r="E5" s="19"/>
      <c r="F5" s="19"/>
      <c r="G5" s="19"/>
      <c r="H5" s="19"/>
      <c r="I5" s="19"/>
      <c r="J5" s="19"/>
      <c r="K5" s="19"/>
      <c r="L5" s="19"/>
      <c r="M5" s="19"/>
      <c r="N5" s="19"/>
      <c r="O5" s="19"/>
      <c r="P5" s="19"/>
      <c r="Q5" s="19"/>
      <c r="R5" s="19"/>
      <c r="S5" s="19"/>
    </row>
    <row r="6" spans="1:19" ht="15.75" x14ac:dyDescent="0.25">
      <c r="A6" s="19" t="s">
        <v>275</v>
      </c>
      <c r="B6" s="20"/>
      <c r="C6" s="19"/>
      <c r="D6" s="19"/>
      <c r="E6" s="19"/>
      <c r="F6" s="19"/>
      <c r="G6" s="19"/>
      <c r="H6" s="19"/>
      <c r="I6" s="19"/>
      <c r="J6" s="19"/>
      <c r="K6" s="19"/>
      <c r="L6" s="19"/>
      <c r="M6" s="19"/>
      <c r="N6" s="19"/>
      <c r="O6" s="19"/>
      <c r="P6" s="19"/>
      <c r="Q6" s="19"/>
      <c r="R6" s="19"/>
      <c r="S6" s="19"/>
    </row>
    <row r="7" spans="1:19" ht="15.75" x14ac:dyDescent="0.25">
      <c r="A7" s="19" t="s">
        <v>293</v>
      </c>
      <c r="B7" s="20"/>
      <c r="C7" s="19"/>
      <c r="D7" s="19"/>
      <c r="E7" s="19"/>
      <c r="F7" s="19"/>
      <c r="G7" s="19"/>
      <c r="H7" s="19"/>
      <c r="I7" s="19"/>
      <c r="J7" s="19"/>
      <c r="K7" s="19"/>
      <c r="L7" s="19"/>
      <c r="M7" s="19"/>
      <c r="N7" s="19"/>
      <c r="O7" s="19"/>
      <c r="P7" s="19"/>
      <c r="Q7" s="19"/>
      <c r="R7" s="19"/>
      <c r="S7" s="19"/>
    </row>
    <row r="8" spans="1:19" ht="33.75" customHeight="1" x14ac:dyDescent="0.25">
      <c r="A8" s="27" t="s">
        <v>269</v>
      </c>
      <c r="B8" s="29"/>
      <c r="C8" s="29"/>
      <c r="D8" s="29"/>
      <c r="E8" s="29"/>
      <c r="F8" s="29"/>
      <c r="G8" s="29"/>
      <c r="H8" s="29"/>
      <c r="I8" s="29"/>
      <c r="J8" s="29"/>
      <c r="K8" s="29"/>
      <c r="L8" s="29"/>
      <c r="M8" s="29"/>
      <c r="N8" s="29"/>
      <c r="O8" s="29"/>
      <c r="P8" s="29"/>
      <c r="Q8" s="29"/>
      <c r="R8" s="29"/>
      <c r="S8" s="29"/>
    </row>
    <row r="9" spans="1:19" ht="63" x14ac:dyDescent="0.25">
      <c r="A9" s="40" t="s">
        <v>252</v>
      </c>
      <c r="B9" s="41" t="s">
        <v>24</v>
      </c>
      <c r="C9" s="40" t="s">
        <v>253</v>
      </c>
      <c r="D9" s="40" t="s">
        <v>254</v>
      </c>
      <c r="E9" s="41" t="s">
        <v>255</v>
      </c>
      <c r="F9" s="41" t="s">
        <v>256</v>
      </c>
      <c r="G9" s="41" t="s">
        <v>257</v>
      </c>
      <c r="H9" s="41" t="s">
        <v>258</v>
      </c>
      <c r="I9" s="41" t="s">
        <v>259</v>
      </c>
      <c r="J9" s="41" t="s">
        <v>260</v>
      </c>
      <c r="K9" s="41" t="s">
        <v>261</v>
      </c>
      <c r="L9" s="41" t="s">
        <v>262</v>
      </c>
      <c r="M9" s="40" t="s">
        <v>36</v>
      </c>
      <c r="N9" s="40" t="s">
        <v>37</v>
      </c>
      <c r="O9" s="40" t="s">
        <v>38</v>
      </c>
      <c r="P9" s="40" t="s">
        <v>78</v>
      </c>
      <c r="Q9" s="41" t="s">
        <v>79</v>
      </c>
      <c r="R9" s="42" t="s">
        <v>33</v>
      </c>
      <c r="S9" s="42" t="s">
        <v>34</v>
      </c>
    </row>
    <row r="10" spans="1:19" ht="15.75" x14ac:dyDescent="0.25">
      <c r="A10" s="76" t="s">
        <v>308</v>
      </c>
      <c r="B10" s="76" t="s">
        <v>333</v>
      </c>
      <c r="C10" s="88">
        <v>8910000</v>
      </c>
      <c r="D10" s="75">
        <v>5920000</v>
      </c>
      <c r="E10" s="75">
        <v>7237631.2800000003</v>
      </c>
      <c r="F10" s="77">
        <v>49536</v>
      </c>
      <c r="G10" s="78" t="s">
        <v>12</v>
      </c>
      <c r="H10" s="88">
        <v>9024905</v>
      </c>
      <c r="I10" s="75">
        <v>9024905</v>
      </c>
      <c r="J10" s="75">
        <v>0</v>
      </c>
      <c r="K10" s="78" t="s">
        <v>319</v>
      </c>
      <c r="L10" s="78" t="s">
        <v>12</v>
      </c>
      <c r="M10" s="76"/>
      <c r="N10" s="99" t="s">
        <v>44</v>
      </c>
      <c r="O10" s="78"/>
      <c r="P10" s="78"/>
      <c r="Q10" s="78"/>
      <c r="R10" s="76"/>
      <c r="S10" s="76"/>
    </row>
    <row r="11" spans="1:19" ht="31.5" x14ac:dyDescent="0.25">
      <c r="A11" s="76" t="s">
        <v>309</v>
      </c>
      <c r="B11" s="76"/>
      <c r="C11" s="88">
        <v>9590000</v>
      </c>
      <c r="D11" s="75">
        <v>6350000</v>
      </c>
      <c r="E11" s="75">
        <v>7596125</v>
      </c>
      <c r="F11" s="77">
        <v>49536</v>
      </c>
      <c r="G11" s="78" t="s">
        <v>12</v>
      </c>
      <c r="H11" s="88">
        <v>9850331</v>
      </c>
      <c r="I11" s="75">
        <f>H11-J11</f>
        <v>9329327.0999999996</v>
      </c>
      <c r="J11" s="75">
        <v>521003.9</v>
      </c>
      <c r="K11" s="78" t="s">
        <v>325</v>
      </c>
      <c r="L11" s="78" t="s">
        <v>12</v>
      </c>
      <c r="M11" s="76"/>
      <c r="N11" s="99" t="s">
        <v>44</v>
      </c>
      <c r="O11" s="78"/>
      <c r="P11" s="78"/>
      <c r="Q11" s="78"/>
      <c r="R11" s="76"/>
      <c r="S11" s="76"/>
    </row>
    <row r="12" spans="1:19" ht="15.75" x14ac:dyDescent="0.25">
      <c r="A12" s="76" t="s">
        <v>310</v>
      </c>
      <c r="B12" s="90"/>
      <c r="C12" s="75">
        <v>7500000</v>
      </c>
      <c r="D12" s="75">
        <v>6428571.4800000004</v>
      </c>
      <c r="E12" s="75">
        <v>6930000</v>
      </c>
      <c r="F12" s="77">
        <v>47331</v>
      </c>
      <c r="G12" s="78" t="s">
        <v>13</v>
      </c>
      <c r="H12" s="88">
        <v>7500000</v>
      </c>
      <c r="I12" s="75">
        <v>7500000</v>
      </c>
      <c r="J12" s="75">
        <v>0</v>
      </c>
      <c r="K12" s="78" t="s">
        <v>320</v>
      </c>
      <c r="L12" s="78" t="s">
        <v>13</v>
      </c>
      <c r="M12" s="76" t="s">
        <v>11</v>
      </c>
      <c r="N12" s="99" t="s">
        <v>11</v>
      </c>
      <c r="O12" s="78"/>
      <c r="P12" s="78"/>
      <c r="Q12" s="78"/>
      <c r="R12" s="76"/>
      <c r="S12" s="76"/>
    </row>
    <row r="13" spans="1:19" ht="15.75" x14ac:dyDescent="0.25">
      <c r="A13" s="76" t="s">
        <v>311</v>
      </c>
      <c r="B13" s="76"/>
      <c r="C13" s="88">
        <v>6750000</v>
      </c>
      <c r="D13" s="75">
        <v>2450000</v>
      </c>
      <c r="E13" s="75">
        <v>2766650</v>
      </c>
      <c r="F13" s="77">
        <v>47164</v>
      </c>
      <c r="G13" s="78" t="s">
        <v>12</v>
      </c>
      <c r="H13" s="88" t="s">
        <v>318</v>
      </c>
      <c r="I13" s="75" t="s">
        <v>318</v>
      </c>
      <c r="J13" s="75">
        <v>0</v>
      </c>
      <c r="K13" s="78" t="s">
        <v>322</v>
      </c>
      <c r="L13" s="78" t="s">
        <v>12</v>
      </c>
      <c r="M13" s="76"/>
      <c r="N13" s="99" t="s">
        <v>44</v>
      </c>
      <c r="O13" s="78"/>
      <c r="P13" s="78"/>
      <c r="Q13" s="78"/>
      <c r="R13" s="76"/>
      <c r="S13" s="76"/>
    </row>
    <row r="14" spans="1:19" ht="15.75" x14ac:dyDescent="0.25">
      <c r="A14" s="76" t="s">
        <v>311</v>
      </c>
      <c r="B14" s="76"/>
      <c r="C14" s="88">
        <v>10465000</v>
      </c>
      <c r="D14" s="75">
        <v>5275000</v>
      </c>
      <c r="E14" s="75">
        <v>6142175</v>
      </c>
      <c r="F14" s="77">
        <v>47710</v>
      </c>
      <c r="G14" s="78" t="s">
        <v>12</v>
      </c>
      <c r="H14" s="88" t="s">
        <v>318</v>
      </c>
      <c r="I14" s="75" t="s">
        <v>318</v>
      </c>
      <c r="J14" s="75">
        <v>0</v>
      </c>
      <c r="K14" s="78" t="s">
        <v>321</v>
      </c>
      <c r="L14" s="78" t="s">
        <v>12</v>
      </c>
      <c r="M14" s="76"/>
      <c r="N14" s="99" t="s">
        <v>44</v>
      </c>
      <c r="O14" s="78"/>
      <c r="P14" s="78"/>
      <c r="Q14" s="78"/>
      <c r="R14" s="76"/>
      <c r="S14" s="76"/>
    </row>
    <row r="15" spans="1:19" ht="15.75" x14ac:dyDescent="0.25">
      <c r="A15" s="76" t="s">
        <v>312</v>
      </c>
      <c r="B15" s="76"/>
      <c r="C15" s="88">
        <v>8000000</v>
      </c>
      <c r="D15" s="75">
        <v>7565000</v>
      </c>
      <c r="E15" s="75">
        <v>10158172</v>
      </c>
      <c r="F15" s="77">
        <v>55015</v>
      </c>
      <c r="G15" s="78" t="s">
        <v>12</v>
      </c>
      <c r="H15" s="88">
        <v>8000000</v>
      </c>
      <c r="I15" s="75">
        <f>H15-1756728.09</f>
        <v>6243271.9100000001</v>
      </c>
      <c r="J15" s="75">
        <f>H15-I15</f>
        <v>1756728.0899999999</v>
      </c>
      <c r="K15" s="78" t="s">
        <v>326</v>
      </c>
      <c r="L15" s="78" t="s">
        <v>13</v>
      </c>
      <c r="M15" s="76"/>
      <c r="N15" s="99"/>
      <c r="O15" s="78"/>
      <c r="P15" s="78"/>
      <c r="Q15" s="78"/>
      <c r="R15" s="76"/>
      <c r="S15" s="76"/>
    </row>
    <row r="16" spans="1:19" ht="15.75" x14ac:dyDescent="0.25">
      <c r="A16" s="76" t="s">
        <v>313</v>
      </c>
      <c r="B16" s="76"/>
      <c r="C16" s="88">
        <v>5000000</v>
      </c>
      <c r="D16" s="75">
        <v>4585000</v>
      </c>
      <c r="E16" s="75">
        <v>6048810.5</v>
      </c>
      <c r="F16" s="77">
        <v>54650</v>
      </c>
      <c r="G16" s="78" t="s">
        <v>12</v>
      </c>
      <c r="H16" s="88">
        <v>5000000</v>
      </c>
      <c r="I16" s="75">
        <f>H16-753511.2</f>
        <v>4246488.8</v>
      </c>
      <c r="J16" s="75">
        <f>H16-I16</f>
        <v>753511.20000000019</v>
      </c>
      <c r="K16" s="78" t="s">
        <v>327</v>
      </c>
      <c r="L16" s="78" t="s">
        <v>13</v>
      </c>
      <c r="M16" s="76"/>
      <c r="N16" s="99"/>
      <c r="O16" s="78"/>
      <c r="P16" s="78"/>
      <c r="Q16" s="78"/>
      <c r="R16" s="76"/>
      <c r="S16" s="76"/>
    </row>
    <row r="17" spans="1:19" ht="15.75" x14ac:dyDescent="0.25">
      <c r="A17" s="76" t="s">
        <v>314</v>
      </c>
      <c r="B17" s="76"/>
      <c r="C17" s="88">
        <v>9895000</v>
      </c>
      <c r="D17" s="75">
        <v>8495000</v>
      </c>
      <c r="E17" s="75">
        <v>10910437.5</v>
      </c>
      <c r="F17" s="77">
        <v>51181</v>
      </c>
      <c r="G17" s="78" t="s">
        <v>12</v>
      </c>
      <c r="H17" s="88">
        <f>9895000+612230.15</f>
        <v>10507230.15</v>
      </c>
      <c r="I17" s="75">
        <f>H17-13616.16</f>
        <v>10493613.99</v>
      </c>
      <c r="J17" s="75">
        <f>H17-I17</f>
        <v>13616.160000000149</v>
      </c>
      <c r="K17" s="78" t="s">
        <v>323</v>
      </c>
      <c r="L17" s="78" t="s">
        <v>12</v>
      </c>
      <c r="M17" s="76"/>
      <c r="N17" s="99" t="s">
        <v>44</v>
      </c>
      <c r="O17" s="78"/>
      <c r="P17" s="78"/>
      <c r="Q17" s="78"/>
      <c r="R17" s="76"/>
      <c r="S17" s="76"/>
    </row>
    <row r="18" spans="1:19" ht="15.75" x14ac:dyDescent="0.25">
      <c r="A18" s="76" t="s">
        <v>315</v>
      </c>
      <c r="B18" s="76" t="s">
        <v>333</v>
      </c>
      <c r="C18" s="88">
        <v>2285000</v>
      </c>
      <c r="D18" s="75">
        <v>1735000</v>
      </c>
      <c r="E18" s="75">
        <v>2022281.25</v>
      </c>
      <c r="F18" s="77">
        <v>47894</v>
      </c>
      <c r="G18" s="78" t="s">
        <v>12</v>
      </c>
      <c r="H18" s="91" t="s">
        <v>318</v>
      </c>
      <c r="I18" s="98" t="s">
        <v>318</v>
      </c>
      <c r="J18" s="98">
        <v>0</v>
      </c>
      <c r="K18" s="78" t="s">
        <v>322</v>
      </c>
      <c r="L18" s="78" t="s">
        <v>12</v>
      </c>
      <c r="M18" s="76"/>
      <c r="N18" s="99" t="s">
        <v>44</v>
      </c>
      <c r="O18" s="78"/>
      <c r="P18" s="78"/>
      <c r="Q18" s="78"/>
      <c r="R18" s="76"/>
      <c r="S18" s="76"/>
    </row>
    <row r="19" spans="1:19" ht="15.75" x14ac:dyDescent="0.25">
      <c r="A19" s="76" t="s">
        <v>316</v>
      </c>
      <c r="B19" s="76" t="s">
        <v>333</v>
      </c>
      <c r="C19" s="88">
        <v>1970000</v>
      </c>
      <c r="D19" s="75">
        <v>1510000</v>
      </c>
      <c r="E19" s="75">
        <v>1850750</v>
      </c>
      <c r="F19" s="77">
        <v>48075</v>
      </c>
      <c r="G19" s="78" t="s">
        <v>12</v>
      </c>
      <c r="H19" s="91" t="s">
        <v>318</v>
      </c>
      <c r="I19" s="98" t="s">
        <v>318</v>
      </c>
      <c r="J19" s="98">
        <v>0</v>
      </c>
      <c r="K19" s="78" t="s">
        <v>322</v>
      </c>
      <c r="L19" s="78" t="s">
        <v>12</v>
      </c>
      <c r="M19" s="92"/>
      <c r="N19" s="99" t="s">
        <v>44</v>
      </c>
      <c r="O19" s="78"/>
      <c r="P19" s="78"/>
      <c r="Q19" s="78"/>
      <c r="R19" s="76"/>
      <c r="S19" s="76"/>
    </row>
    <row r="20" spans="1:19" ht="15.75" x14ac:dyDescent="0.25">
      <c r="A20" s="76" t="s">
        <v>316</v>
      </c>
      <c r="B20" s="76"/>
      <c r="C20" s="88">
        <v>9275000</v>
      </c>
      <c r="D20" s="75">
        <v>7470000</v>
      </c>
      <c r="E20" s="75">
        <v>9444050</v>
      </c>
      <c r="F20" s="77">
        <v>48806</v>
      </c>
      <c r="G20" s="78" t="s">
        <v>12</v>
      </c>
      <c r="H20" s="91" t="s">
        <v>318</v>
      </c>
      <c r="I20" s="98" t="s">
        <v>318</v>
      </c>
      <c r="J20" s="98">
        <v>0</v>
      </c>
      <c r="K20" s="78" t="s">
        <v>321</v>
      </c>
      <c r="L20" s="78" t="s">
        <v>12</v>
      </c>
      <c r="M20" s="92"/>
      <c r="N20" s="99" t="s">
        <v>44</v>
      </c>
      <c r="O20" s="78"/>
      <c r="P20" s="78"/>
      <c r="Q20" s="78"/>
      <c r="R20" s="76"/>
      <c r="S20" s="76"/>
    </row>
    <row r="21" spans="1:19" ht="15.75" x14ac:dyDescent="0.25">
      <c r="A21" s="76" t="s">
        <v>317</v>
      </c>
      <c r="B21" s="76"/>
      <c r="C21" s="88">
        <v>44400000</v>
      </c>
      <c r="D21" s="75">
        <v>44400000</v>
      </c>
      <c r="E21" s="75">
        <v>77566022.140000001</v>
      </c>
      <c r="F21" s="77">
        <v>55564</v>
      </c>
      <c r="G21" s="78" t="s">
        <v>12</v>
      </c>
      <c r="H21" s="91">
        <f>45000000</f>
        <v>45000000</v>
      </c>
      <c r="I21" s="98">
        <f>H21-42323813.78</f>
        <v>2676186.2199999988</v>
      </c>
      <c r="J21" s="98">
        <f>H21-I21</f>
        <v>42323813.780000001</v>
      </c>
      <c r="K21" s="78" t="s">
        <v>324</v>
      </c>
      <c r="L21" s="78" t="s">
        <v>12</v>
      </c>
      <c r="M21" s="92"/>
      <c r="N21" s="99" t="s">
        <v>44</v>
      </c>
      <c r="O21" s="78"/>
      <c r="P21" s="78"/>
      <c r="Q21" s="78"/>
      <c r="R21" s="76"/>
      <c r="S21" s="76"/>
    </row>
    <row r="22" spans="1:19" ht="15.75" x14ac:dyDescent="0.25">
      <c r="A22" s="99" t="s">
        <v>332</v>
      </c>
      <c r="B22" s="100"/>
      <c r="C22" s="75">
        <v>12090000</v>
      </c>
      <c r="D22" s="75">
        <v>12090000</v>
      </c>
      <c r="E22" s="75">
        <v>22254622.5</v>
      </c>
      <c r="F22" s="101">
        <v>56111</v>
      </c>
      <c r="G22" s="94" t="s">
        <v>13</v>
      </c>
      <c r="H22" s="98">
        <v>12440697.5</v>
      </c>
      <c r="I22" s="98">
        <f>H22-J22</f>
        <v>532739.3900000006</v>
      </c>
      <c r="J22" s="98">
        <f>2000000+1904675.47+671588.57+487625+6844069.07</f>
        <v>11907958.109999999</v>
      </c>
      <c r="K22" s="78" t="s">
        <v>331</v>
      </c>
      <c r="L22" s="78" t="s">
        <v>12</v>
      </c>
      <c r="M22" s="92"/>
      <c r="N22" s="99" t="s">
        <v>48</v>
      </c>
      <c r="O22" s="94"/>
      <c r="P22" s="94"/>
      <c r="Q22" s="94"/>
      <c r="R22" s="76"/>
      <c r="S22" s="76"/>
    </row>
    <row r="23" spans="1:19" ht="15.75" x14ac:dyDescent="0.25">
      <c r="A23" s="89" t="s">
        <v>328</v>
      </c>
      <c r="B23" s="90"/>
      <c r="C23" s="88">
        <f>SUM(C10:C22)</f>
        <v>136130000</v>
      </c>
      <c r="D23" s="75">
        <f>SUM(D10:D22)</f>
        <v>114273571.48</v>
      </c>
      <c r="E23" s="75">
        <f>SUM(E10:E22)</f>
        <v>170927727.17000002</v>
      </c>
      <c r="F23" s="91"/>
      <c r="G23" s="91"/>
      <c r="H23" s="88">
        <f>SUM(H10:H22)</f>
        <v>107323163.65000001</v>
      </c>
      <c r="I23" s="75">
        <f t="shared" ref="I23:J23" si="0">SUM(I10:I22)</f>
        <v>50046532.410000004</v>
      </c>
      <c r="J23" s="75">
        <f t="shared" si="0"/>
        <v>57276631.240000002</v>
      </c>
      <c r="K23" s="78"/>
      <c r="L23" s="78"/>
      <c r="M23" s="76"/>
      <c r="N23" s="99"/>
      <c r="O23" s="78"/>
      <c r="P23" s="78"/>
      <c r="Q23" s="78"/>
      <c r="R23" s="76"/>
      <c r="S23" s="76"/>
    </row>
    <row r="24" spans="1:19" x14ac:dyDescent="0.25">
      <c r="C24" s="95"/>
      <c r="D24" s="95"/>
      <c r="E24" s="95"/>
    </row>
    <row r="26" spans="1:19" x14ac:dyDescent="0.25">
      <c r="D26" s="95"/>
    </row>
    <row r="27" spans="1:19" x14ac:dyDescent="0.25">
      <c r="C27" s="95"/>
      <c r="F27" s="95"/>
      <c r="G27" s="95"/>
    </row>
  </sheetData>
  <conditionalFormatting sqref="M10:N23">
    <cfRule type="expression" dxfId="13" priority="1">
      <formula>$L10="No"</formula>
    </cfRule>
  </conditionalFormatting>
  <conditionalFormatting sqref="O10:Q11">
    <cfRule type="expression" dxfId="12" priority="2">
      <formula>#REF!="No"</formula>
    </cfRule>
  </conditionalFormatting>
  <conditionalFormatting sqref="O19:Q19">
    <cfRule type="expression" dxfId="11" priority="3">
      <formula>$L14="No"</formula>
    </cfRule>
  </conditionalFormatting>
  <conditionalFormatting sqref="O11:Q12 O14:Q14">
    <cfRule type="expression" dxfId="10" priority="7">
      <formula>#REF!="No"</formula>
    </cfRule>
  </conditionalFormatting>
  <conditionalFormatting sqref="O23:Q23">
    <cfRule type="expression" dxfId="9" priority="5">
      <formula>$L14="No"</formula>
    </cfRule>
  </conditionalFormatting>
  <conditionalFormatting sqref="Q23">
    <cfRule type="expression" dxfId="8" priority="4">
      <formula>#REF!="No"</formula>
    </cfRule>
  </conditionalFormatting>
  <conditionalFormatting sqref="O23:P23">
    <cfRule type="expression" dxfId="7" priority="8">
      <formula>$L14="No"</formula>
    </cfRule>
  </conditionalFormatting>
  <conditionalFormatting sqref="O14:Q14">
    <cfRule type="expression" dxfId="6" priority="9">
      <formula>#REF!="No"</formula>
    </cfRule>
  </conditionalFormatting>
  <conditionalFormatting sqref="O15:Q16 O13:Q13">
    <cfRule type="expression" dxfId="5" priority="10">
      <formula>#REF!="No"</formula>
    </cfRule>
  </conditionalFormatting>
  <conditionalFormatting sqref="O20:Q20">
    <cfRule type="expression" dxfId="4" priority="11">
      <formula>$L13="No"</formula>
    </cfRule>
  </conditionalFormatting>
  <conditionalFormatting sqref="O17:Q18">
    <cfRule type="expression" dxfId="3" priority="12">
      <formula>$L10="No"</formula>
    </cfRule>
  </conditionalFormatting>
  <conditionalFormatting sqref="O21:Q22">
    <cfRule type="expression" dxfId="2" priority="13">
      <formula>$L14="No"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1:S25"/>
  <sheetViews>
    <sheetView zoomScale="85" zoomScaleNormal="85" workbookViewId="0">
      <selection activeCell="B16" sqref="B16"/>
    </sheetView>
  </sheetViews>
  <sheetFormatPr defaultColWidth="0" defaultRowHeight="15.75" zeroHeight="1" x14ac:dyDescent="0.25"/>
  <cols>
    <col min="1" max="1" width="66.28515625" style="1" customWidth="1"/>
    <col min="2" max="2" width="42.42578125" style="1" customWidth="1"/>
    <col min="3" max="3" width="17" style="3" hidden="1" customWidth="1"/>
    <col min="4" max="4" width="22.28515625" style="3" hidden="1" customWidth="1"/>
    <col min="5" max="5" width="28" style="3" hidden="1" customWidth="1"/>
    <col min="6" max="6" width="16.7109375" style="4" hidden="1" customWidth="1"/>
    <col min="7" max="7" width="22.140625" style="1" hidden="1" customWidth="1"/>
    <col min="8" max="8" width="15.28515625" style="3" hidden="1" customWidth="1"/>
    <col min="9" max="9" width="17.85546875" style="3" hidden="1" customWidth="1"/>
    <col min="10" max="10" width="16.7109375" style="3" hidden="1" customWidth="1"/>
    <col min="11" max="11" width="32.140625" style="5"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City of Kerrville</v>
      </c>
      <c r="C3" s="1"/>
      <c r="D3" s="1"/>
      <c r="E3" s="1"/>
      <c r="F3" s="1"/>
      <c r="H3" s="1"/>
      <c r="I3" s="1"/>
      <c r="J3" s="1"/>
      <c r="K3" s="1"/>
    </row>
    <row r="4" spans="1:11" x14ac:dyDescent="0.25">
      <c r="A4" s="12" t="s">
        <v>2</v>
      </c>
      <c r="B4" s="69" t="str">
        <f>IF(OR('1 - Contact Information'!B7="",'1 - Contact Information'!B7="(select)"),"",'1 - Contact Information'!B7)</f>
        <v>2023</v>
      </c>
      <c r="C4" s="1"/>
      <c r="D4" s="1"/>
      <c r="E4" s="1"/>
      <c r="F4" s="1"/>
      <c r="H4" s="1"/>
      <c r="I4" s="1"/>
      <c r="J4" s="1"/>
      <c r="K4" s="1"/>
    </row>
    <row r="5" spans="1:11" x14ac:dyDescent="0.25">
      <c r="A5" s="31"/>
      <c r="B5" s="53"/>
      <c r="C5" s="1"/>
      <c r="D5" s="1"/>
      <c r="E5" s="1"/>
      <c r="F5" s="1"/>
      <c r="H5" s="1"/>
      <c r="I5" s="1"/>
      <c r="J5" s="1"/>
      <c r="K5" s="1"/>
    </row>
    <row r="6" spans="1:11" x14ac:dyDescent="0.25">
      <c r="A6" s="31" t="s">
        <v>277</v>
      </c>
      <c r="B6" s="53"/>
      <c r="C6" s="1"/>
      <c r="D6" s="1"/>
      <c r="E6" s="1"/>
      <c r="F6" s="1"/>
      <c r="H6" s="1"/>
      <c r="I6" s="1"/>
      <c r="J6" s="1"/>
      <c r="K6" s="1"/>
    </row>
    <row r="7" spans="1:11" x14ac:dyDescent="0.25">
      <c r="A7" s="31" t="s">
        <v>294</v>
      </c>
      <c r="B7" s="53"/>
      <c r="C7" s="1"/>
      <c r="D7" s="1"/>
      <c r="E7" s="1"/>
      <c r="F7" s="1"/>
      <c r="H7" s="1"/>
      <c r="I7" s="1"/>
      <c r="J7" s="1"/>
      <c r="K7" s="1"/>
    </row>
    <row r="8" spans="1:11" x14ac:dyDescent="0.25">
      <c r="A8" s="19" t="s">
        <v>297</v>
      </c>
      <c r="B8" s="19"/>
    </row>
    <row r="9" spans="1:11" x14ac:dyDescent="0.25">
      <c r="A9" s="27" t="s">
        <v>225</v>
      </c>
      <c r="B9" s="28"/>
    </row>
    <row r="10" spans="1:11" x14ac:dyDescent="0.25">
      <c r="A10" s="51" t="s">
        <v>80</v>
      </c>
      <c r="B10" s="79">
        <f>'2 - Individual Debt Obligations'!C23</f>
        <v>136130000</v>
      </c>
    </row>
    <row r="11" spans="1:11" x14ac:dyDescent="0.25">
      <c r="A11" s="52" t="s">
        <v>81</v>
      </c>
      <c r="B11" s="80">
        <f>'2 - Individual Debt Obligations'!D23</f>
        <v>114273571.48</v>
      </c>
    </row>
    <row r="12" spans="1:11" ht="31.5" x14ac:dyDescent="0.25">
      <c r="A12" s="52" t="s">
        <v>82</v>
      </c>
      <c r="B12" s="80">
        <f>'2 - Individual Debt Obligations'!E23</f>
        <v>170927727.17000002</v>
      </c>
    </row>
    <row r="13" spans="1:11" x14ac:dyDescent="0.25">
      <c r="A13" s="19"/>
      <c r="B13" s="19"/>
    </row>
    <row r="14" spans="1:11" ht="31.5" x14ac:dyDescent="0.25">
      <c r="A14" s="25" t="s">
        <v>224</v>
      </c>
      <c r="B14" s="26"/>
    </row>
    <row r="15" spans="1:11" x14ac:dyDescent="0.25">
      <c r="A15" s="51" t="s">
        <v>83</v>
      </c>
      <c r="B15" s="79">
        <f>'2 - Individual Debt Obligations'!C10+'2 - Individual Debt Obligations'!C11+'2 - Individual Debt Obligations'!C13+'2 - Individual Debt Obligations'!C14+'2 - Individual Debt Obligations'!C15+'2 - Individual Debt Obligations'!C16+'2 - Individual Debt Obligations'!C17+'2 - Individual Debt Obligations'!C18+'2 - Individual Debt Obligations'!C19+'2 - Individual Debt Obligations'!C20+'2 - Individual Debt Obligations'!C21</f>
        <v>116540000</v>
      </c>
    </row>
    <row r="16" spans="1:11" ht="31.5" x14ac:dyDescent="0.25">
      <c r="A16" s="52" t="s">
        <v>84</v>
      </c>
      <c r="B16" s="79">
        <f>'2 - Individual Debt Obligations'!D10+'2 - Individual Debt Obligations'!D11+'2 - Individual Debt Obligations'!D13+'2 - Individual Debt Obligations'!D14+'2 - Individual Debt Obligations'!D15+'2 - Individual Debt Obligations'!D16+'2 - Individual Debt Obligations'!D17+'2 - Individual Debt Obligations'!D18+'2 - Individual Debt Obligations'!D19+'2 - Individual Debt Obligations'!D20+'2 - Individual Debt Obligations'!D21</f>
        <v>95755000</v>
      </c>
    </row>
    <row r="17" spans="1:2" ht="31.5" x14ac:dyDescent="0.25">
      <c r="A17" s="52" t="s">
        <v>85</v>
      </c>
      <c r="B17" s="80">
        <f>'2 - Individual Debt Obligations'!E10+'2 - Individual Debt Obligations'!E11+'2 - Individual Debt Obligations'!E13+'2 - Individual Debt Obligations'!E14+'2 - Individual Debt Obligations'!E15+'2 - Individual Debt Obligations'!E16+'2 - Individual Debt Obligations'!E17+'2 - Individual Debt Obligations'!E18+'2 - Individual Debt Obligations'!E19+'2 - Individual Debt Obligations'!E20+'2 - Individual Debt Obligations'!E21</f>
        <v>141743104.67000002</v>
      </c>
    </row>
    <row r="18" spans="1:2" x14ac:dyDescent="0.25">
      <c r="A18" s="19"/>
      <c r="B18" s="19"/>
    </row>
    <row r="19" spans="1:2" ht="31.5" x14ac:dyDescent="0.25">
      <c r="A19" s="25" t="s">
        <v>223</v>
      </c>
      <c r="B19" s="28"/>
    </row>
    <row r="20" spans="1:2" x14ac:dyDescent="0.25">
      <c r="A20" s="51" t="s">
        <v>290</v>
      </c>
      <c r="B20" s="81">
        <v>24579</v>
      </c>
    </row>
    <row r="21" spans="1:2" x14ac:dyDescent="0.25">
      <c r="A21" s="51" t="s">
        <v>291</v>
      </c>
      <c r="B21" s="82" t="s">
        <v>329</v>
      </c>
    </row>
    <row r="22" spans="1:2" ht="31.5" customHeight="1" x14ac:dyDescent="0.25">
      <c r="A22" s="51" t="s">
        <v>86</v>
      </c>
      <c r="B22" s="97">
        <f>B15/B20</f>
        <v>4741.44594979454</v>
      </c>
    </row>
    <row r="23" spans="1:2" ht="31.5" x14ac:dyDescent="0.25">
      <c r="A23" s="52" t="s">
        <v>87</v>
      </c>
      <c r="B23" s="96">
        <f>B16/B20</f>
        <v>3895.8053623011515</v>
      </c>
    </row>
    <row r="24" spans="1:2" ht="47.25" customHeight="1" x14ac:dyDescent="0.25">
      <c r="A24" s="52" t="s">
        <v>88</v>
      </c>
      <c r="B24" s="80">
        <f>B17/B20</f>
        <v>5766.8377342446811</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280</v>
      </c>
      <c r="B2" s="21"/>
    </row>
    <row r="3" spans="1:2" x14ac:dyDescent="0.25">
      <c r="A3" s="6" t="s">
        <v>251</v>
      </c>
      <c r="B3" s="6"/>
    </row>
    <row r="4" spans="1:2" x14ac:dyDescent="0.25">
      <c r="A4" s="8">
        <v>1</v>
      </c>
      <c r="B4" s="83"/>
    </row>
    <row r="5" spans="1:2" x14ac:dyDescent="0.25">
      <c r="A5" s="8">
        <v>2</v>
      </c>
      <c r="B5" s="83"/>
    </row>
    <row r="6" spans="1:2" x14ac:dyDescent="0.25">
      <c r="A6" s="8">
        <v>3</v>
      </c>
      <c r="B6" s="83"/>
    </row>
    <row r="7" spans="1:2" x14ac:dyDescent="0.25">
      <c r="A7" s="8">
        <v>4</v>
      </c>
      <c r="B7" s="83"/>
    </row>
    <row r="8" spans="1:2" x14ac:dyDescent="0.25">
      <c r="A8" s="8">
        <v>5</v>
      </c>
      <c r="B8" s="83"/>
    </row>
    <row r="9" spans="1:2" x14ac:dyDescent="0.25">
      <c r="A9" s="8">
        <v>6</v>
      </c>
      <c r="B9" s="83"/>
    </row>
    <row r="10" spans="1:2" x14ac:dyDescent="0.25">
      <c r="A10" s="8">
        <v>7</v>
      </c>
      <c r="B10" s="83"/>
    </row>
    <row r="11" spans="1:2" x14ac:dyDescent="0.25">
      <c r="A11" s="8">
        <v>8</v>
      </c>
      <c r="B11" s="83"/>
    </row>
    <row r="12" spans="1:2" x14ac:dyDescent="0.25">
      <c r="A12" s="8">
        <v>9</v>
      </c>
      <c r="B12" s="83"/>
    </row>
    <row r="13" spans="1:2" x14ac:dyDescent="0.25">
      <c r="A13" s="8">
        <v>10</v>
      </c>
      <c r="B13" s="83"/>
    </row>
    <row r="14" spans="1:2" x14ac:dyDescent="0.25">
      <c r="A14" s="7"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activeCell="B12" sqref="B12"/>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19"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5" t="s">
        <v>96</v>
      </c>
      <c r="C6" s="15" t="s">
        <v>97</v>
      </c>
      <c r="D6" s="14" t="s">
        <v>98</v>
      </c>
      <c r="E6" s="84"/>
    </row>
    <row r="7" spans="1:5" ht="31.5" x14ac:dyDescent="0.25">
      <c r="A7" s="36">
        <v>2</v>
      </c>
      <c r="B7" s="15" t="s">
        <v>99</v>
      </c>
      <c r="C7" s="15" t="s">
        <v>100</v>
      </c>
      <c r="D7" s="14" t="s">
        <v>98</v>
      </c>
      <c r="E7" s="84"/>
    </row>
    <row r="8" spans="1:5" x14ac:dyDescent="0.25">
      <c r="A8" s="36">
        <v>3</v>
      </c>
      <c r="B8" s="15" t="s">
        <v>101</v>
      </c>
      <c r="C8" s="15" t="s">
        <v>102</v>
      </c>
      <c r="D8" s="14" t="s">
        <v>98</v>
      </c>
      <c r="E8" s="84"/>
    </row>
    <row r="9" spans="1:5" ht="47.25" x14ac:dyDescent="0.25">
      <c r="A9" s="36">
        <v>4</v>
      </c>
      <c r="B9" s="15" t="s">
        <v>103</v>
      </c>
      <c r="C9" s="15" t="s">
        <v>104</v>
      </c>
      <c r="D9" s="14" t="s">
        <v>98</v>
      </c>
      <c r="E9" s="84"/>
    </row>
    <row r="10" spans="1:5" ht="31.5" x14ac:dyDescent="0.25">
      <c r="A10" s="36">
        <v>5</v>
      </c>
      <c r="B10" s="15" t="s">
        <v>105</v>
      </c>
      <c r="C10" s="15" t="s">
        <v>106</v>
      </c>
      <c r="D10" s="14" t="s">
        <v>98</v>
      </c>
      <c r="E10" s="84"/>
    </row>
    <row r="11" spans="1:5" x14ac:dyDescent="0.25">
      <c r="A11" s="36">
        <v>6</v>
      </c>
      <c r="B11" s="15" t="s">
        <v>107</v>
      </c>
      <c r="C11" s="15" t="s">
        <v>108</v>
      </c>
      <c r="D11" s="14" t="s">
        <v>98</v>
      </c>
      <c r="E11" s="84"/>
    </row>
    <row r="12" spans="1:5" ht="63" x14ac:dyDescent="0.25">
      <c r="A12" s="36">
        <v>7</v>
      </c>
      <c r="B12" s="15" t="s">
        <v>109</v>
      </c>
      <c r="C12" s="15" t="s">
        <v>110</v>
      </c>
      <c r="D12" s="14" t="s">
        <v>98</v>
      </c>
      <c r="E12" s="84"/>
    </row>
    <row r="13" spans="1:5" ht="31.5" x14ac:dyDescent="0.25">
      <c r="A13" s="36">
        <v>8</v>
      </c>
      <c r="B13" s="15" t="s">
        <v>111</v>
      </c>
      <c r="C13" s="15" t="s">
        <v>112</v>
      </c>
      <c r="D13" s="14" t="s">
        <v>98</v>
      </c>
      <c r="E13" s="84"/>
    </row>
    <row r="14" spans="1:5" x14ac:dyDescent="0.25">
      <c r="A14" s="36">
        <v>9</v>
      </c>
      <c r="B14" s="15" t="s">
        <v>113</v>
      </c>
      <c r="C14" s="15" t="s">
        <v>114</v>
      </c>
      <c r="D14" s="14" t="s">
        <v>98</v>
      </c>
      <c r="E14" s="84"/>
    </row>
    <row r="15" spans="1:5" s="19" customFormat="1" x14ac:dyDescent="0.25">
      <c r="B15" s="57"/>
      <c r="C15" s="57"/>
      <c r="D15" s="58"/>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5" t="s">
        <v>116</v>
      </c>
      <c r="C18" s="15" t="s">
        <v>117</v>
      </c>
      <c r="D18" s="14" t="s">
        <v>118</v>
      </c>
      <c r="E18" s="85"/>
    </row>
    <row r="19" spans="1:5" ht="31.5" x14ac:dyDescent="0.25">
      <c r="A19" s="36">
        <v>11</v>
      </c>
      <c r="B19" s="15" t="s">
        <v>119</v>
      </c>
      <c r="C19" s="15" t="s">
        <v>120</v>
      </c>
      <c r="D19" s="14" t="s">
        <v>118</v>
      </c>
      <c r="E19" s="85"/>
    </row>
    <row r="20" spans="1:5" x14ac:dyDescent="0.25">
      <c r="A20" s="36">
        <v>12</v>
      </c>
      <c r="B20" s="15" t="s">
        <v>121</v>
      </c>
      <c r="C20" s="15" t="s">
        <v>122</v>
      </c>
      <c r="D20" s="14" t="s">
        <v>118</v>
      </c>
      <c r="E20" s="85"/>
    </row>
    <row r="21" spans="1:5" ht="31.5" x14ac:dyDescent="0.25">
      <c r="A21" s="36">
        <v>13</v>
      </c>
      <c r="B21" s="15" t="s">
        <v>123</v>
      </c>
      <c r="C21" s="15" t="s">
        <v>124</v>
      </c>
      <c r="D21" s="14" t="s">
        <v>118</v>
      </c>
      <c r="E21" s="85"/>
    </row>
    <row r="22" spans="1:5" ht="63" x14ac:dyDescent="0.25">
      <c r="A22" s="36">
        <v>14</v>
      </c>
      <c r="B22" s="15" t="s">
        <v>125</v>
      </c>
      <c r="C22" s="15" t="s">
        <v>126</v>
      </c>
      <c r="D22" s="14" t="s">
        <v>118</v>
      </c>
      <c r="E22" s="85"/>
    </row>
    <row r="23" spans="1:5" ht="31.5" x14ac:dyDescent="0.25">
      <c r="A23" s="36">
        <v>15</v>
      </c>
      <c r="B23" s="15" t="s">
        <v>127</v>
      </c>
      <c r="C23" s="15" t="s">
        <v>128</v>
      </c>
      <c r="D23" s="14" t="s">
        <v>118</v>
      </c>
      <c r="E23" s="85"/>
    </row>
    <row r="24" spans="1:5" x14ac:dyDescent="0.25">
      <c r="A24" s="36">
        <v>16</v>
      </c>
      <c r="B24" s="15" t="s">
        <v>129</v>
      </c>
      <c r="C24" s="15" t="s">
        <v>130</v>
      </c>
      <c r="D24" s="14" t="s">
        <v>118</v>
      </c>
      <c r="E24" s="85"/>
    </row>
    <row r="25" spans="1:5" ht="31.5" x14ac:dyDescent="0.25">
      <c r="A25" s="36">
        <v>17</v>
      </c>
      <c r="B25" s="15" t="s">
        <v>131</v>
      </c>
      <c r="C25" s="15" t="s">
        <v>124</v>
      </c>
      <c r="D25" s="14" t="s">
        <v>118</v>
      </c>
      <c r="E25" s="85"/>
    </row>
    <row r="26" spans="1:5" ht="63" x14ac:dyDescent="0.25">
      <c r="A26" s="36">
        <v>18</v>
      </c>
      <c r="B26" s="15" t="s">
        <v>132</v>
      </c>
      <c r="C26" s="15" t="s">
        <v>133</v>
      </c>
      <c r="D26" s="14" t="s">
        <v>118</v>
      </c>
      <c r="E26" s="85"/>
    </row>
    <row r="27" spans="1:5" ht="31.5" x14ac:dyDescent="0.25">
      <c r="A27" s="36">
        <v>19</v>
      </c>
      <c r="B27" s="15" t="s">
        <v>134</v>
      </c>
      <c r="C27" s="15" t="s">
        <v>135</v>
      </c>
      <c r="D27" s="14" t="s">
        <v>118</v>
      </c>
      <c r="E27" s="85"/>
    </row>
    <row r="28" spans="1:5" x14ac:dyDescent="0.25">
      <c r="A28" s="36">
        <v>20</v>
      </c>
      <c r="B28" s="15" t="s">
        <v>136</v>
      </c>
      <c r="C28" s="15" t="s">
        <v>137</v>
      </c>
      <c r="D28" s="14" t="s">
        <v>118</v>
      </c>
      <c r="E28" s="85"/>
    </row>
    <row r="29" spans="1:5" ht="31.5" x14ac:dyDescent="0.25">
      <c r="A29" s="36">
        <v>21</v>
      </c>
      <c r="B29" s="15" t="s">
        <v>138</v>
      </c>
      <c r="C29" s="15" t="s">
        <v>124</v>
      </c>
      <c r="D29" s="14" t="s">
        <v>118</v>
      </c>
      <c r="E29" s="85"/>
    </row>
    <row r="30" spans="1:5" s="19" customFormat="1" x14ac:dyDescent="0.25">
      <c r="A30" s="18"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A31" sqref="A31:E3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0" t="s">
        <v>145</v>
      </c>
      <c r="D6" s="30" t="s">
        <v>146</v>
      </c>
      <c r="E6" s="47" t="s">
        <v>147</v>
      </c>
    </row>
    <row r="7" spans="1:5" ht="47.25" x14ac:dyDescent="0.25">
      <c r="A7" s="36">
        <v>2</v>
      </c>
      <c r="B7" s="37" t="s">
        <v>209</v>
      </c>
      <c r="C7" s="15" t="s">
        <v>145</v>
      </c>
      <c r="D7" s="15" t="s">
        <v>249</v>
      </c>
      <c r="E7" s="48" t="s">
        <v>147</v>
      </c>
    </row>
    <row r="8" spans="1:5" s="9" customFormat="1" ht="47.25" x14ac:dyDescent="0.25">
      <c r="A8" s="36">
        <v>3</v>
      </c>
      <c r="B8" s="38" t="s">
        <v>217</v>
      </c>
      <c r="C8" s="13" t="s">
        <v>213</v>
      </c>
      <c r="D8" s="39" t="s">
        <v>250</v>
      </c>
      <c r="E8" s="49">
        <v>140.00800000000001</v>
      </c>
    </row>
    <row r="9" spans="1:5" x14ac:dyDescent="0.25">
      <c r="A9" s="19"/>
      <c r="B9" s="19"/>
      <c r="C9" s="19"/>
      <c r="D9" s="19"/>
      <c r="E9" s="19"/>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5" t="s">
        <v>23</v>
      </c>
      <c r="C12" s="15" t="s">
        <v>264</v>
      </c>
      <c r="D12" s="15" t="s">
        <v>263</v>
      </c>
      <c r="E12" s="48" t="s">
        <v>172</v>
      </c>
    </row>
    <row r="13" spans="1:5" ht="31.5" x14ac:dyDescent="0.25">
      <c r="A13" s="36" t="s">
        <v>171</v>
      </c>
      <c r="B13" s="15" t="s">
        <v>174</v>
      </c>
      <c r="C13" s="15" t="s">
        <v>265</v>
      </c>
      <c r="D13" s="15" t="s">
        <v>175</v>
      </c>
      <c r="E13" s="48" t="s">
        <v>271</v>
      </c>
    </row>
    <row r="14" spans="1:5" x14ac:dyDescent="0.25">
      <c r="A14" s="36" t="s">
        <v>173</v>
      </c>
      <c r="B14" s="15" t="s">
        <v>25</v>
      </c>
      <c r="C14" s="15" t="s">
        <v>177</v>
      </c>
      <c r="D14" s="15" t="s">
        <v>178</v>
      </c>
      <c r="E14" s="48" t="s">
        <v>179</v>
      </c>
    </row>
    <row r="15" spans="1:5" x14ac:dyDescent="0.25">
      <c r="A15" s="36" t="s">
        <v>176</v>
      </c>
      <c r="B15" s="15" t="s">
        <v>26</v>
      </c>
      <c r="C15" s="15" t="s">
        <v>181</v>
      </c>
      <c r="D15" s="15" t="s">
        <v>182</v>
      </c>
      <c r="E15" s="48" t="s">
        <v>172</v>
      </c>
    </row>
    <row r="16" spans="1:5" ht="31.5" x14ac:dyDescent="0.25">
      <c r="A16" s="36" t="s">
        <v>180</v>
      </c>
      <c r="B16" s="15" t="s">
        <v>27</v>
      </c>
      <c r="C16" s="15" t="s">
        <v>184</v>
      </c>
      <c r="D16" s="15" t="s">
        <v>185</v>
      </c>
      <c r="E16" s="50" t="s">
        <v>272</v>
      </c>
    </row>
    <row r="17" spans="1:5" x14ac:dyDescent="0.25">
      <c r="A17" s="36" t="s">
        <v>183</v>
      </c>
      <c r="B17" s="15" t="s">
        <v>220</v>
      </c>
      <c r="C17" s="15" t="s">
        <v>187</v>
      </c>
      <c r="D17" s="15" t="s">
        <v>188</v>
      </c>
      <c r="E17" s="48" t="s">
        <v>189</v>
      </c>
    </row>
    <row r="18" spans="1:5" ht="31.5" x14ac:dyDescent="0.25">
      <c r="A18" s="36" t="s">
        <v>186</v>
      </c>
      <c r="B18" s="15" t="s">
        <v>28</v>
      </c>
      <c r="C18" s="15" t="s">
        <v>191</v>
      </c>
      <c r="D18" s="15" t="s">
        <v>266</v>
      </c>
      <c r="E18" s="48" t="s">
        <v>192</v>
      </c>
    </row>
    <row r="19" spans="1:5" x14ac:dyDescent="0.25">
      <c r="A19" s="36" t="s">
        <v>190</v>
      </c>
      <c r="B19" s="15" t="s">
        <v>29</v>
      </c>
      <c r="C19" s="15" t="s">
        <v>194</v>
      </c>
      <c r="D19" s="15" t="s">
        <v>195</v>
      </c>
      <c r="E19" s="48" t="s">
        <v>196</v>
      </c>
    </row>
    <row r="20" spans="1:5" ht="39" customHeight="1" x14ac:dyDescent="0.25">
      <c r="A20" s="36" t="s">
        <v>193</v>
      </c>
      <c r="B20" s="15" t="s">
        <v>30</v>
      </c>
      <c r="C20" s="15" t="s">
        <v>198</v>
      </c>
      <c r="D20" s="15" t="s">
        <v>222</v>
      </c>
      <c r="E20" s="48" t="s">
        <v>196</v>
      </c>
    </row>
    <row r="21" spans="1:5" ht="31.5" x14ac:dyDescent="0.25">
      <c r="A21" s="36" t="s">
        <v>197</v>
      </c>
      <c r="B21" s="15" t="s">
        <v>31</v>
      </c>
      <c r="C21" s="15" t="s">
        <v>200</v>
      </c>
      <c r="D21" s="15" t="s">
        <v>267</v>
      </c>
      <c r="E21" s="48" t="s">
        <v>196</v>
      </c>
    </row>
    <row r="22" spans="1:5" ht="63" x14ac:dyDescent="0.25">
      <c r="A22" s="36" t="s">
        <v>199</v>
      </c>
      <c r="B22" s="15" t="s">
        <v>32</v>
      </c>
      <c r="C22" s="15" t="s">
        <v>201</v>
      </c>
      <c r="D22" s="15" t="s">
        <v>268</v>
      </c>
      <c r="E22" s="48" t="s">
        <v>202</v>
      </c>
    </row>
    <row r="23" spans="1:5" ht="63" x14ac:dyDescent="0.25">
      <c r="A23" s="14" t="s">
        <v>216</v>
      </c>
      <c r="B23" s="15" t="s">
        <v>203</v>
      </c>
      <c r="C23" s="15" t="s">
        <v>204</v>
      </c>
      <c r="D23" s="15" t="s">
        <v>221</v>
      </c>
      <c r="E23" s="48" t="s">
        <v>205</v>
      </c>
    </row>
    <row r="24" spans="1:5" x14ac:dyDescent="0.25">
      <c r="A24" s="19"/>
      <c r="B24" s="19"/>
      <c r="C24" s="19"/>
      <c r="D24" s="19"/>
      <c r="E24" s="19"/>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5" t="s">
        <v>148</v>
      </c>
      <c r="C27" s="15" t="s">
        <v>206</v>
      </c>
      <c r="D27" s="15" t="s">
        <v>273</v>
      </c>
      <c r="E27" s="48" t="s">
        <v>270</v>
      </c>
    </row>
    <row r="28" spans="1:5" ht="48" customHeight="1" x14ac:dyDescent="0.25">
      <c r="A28" s="36">
        <v>2</v>
      </c>
      <c r="B28" s="15" t="s">
        <v>149</v>
      </c>
      <c r="C28" s="15" t="s">
        <v>150</v>
      </c>
      <c r="D28" s="15" t="s">
        <v>226</v>
      </c>
      <c r="E28" s="48" t="s">
        <v>151</v>
      </c>
    </row>
    <row r="29" spans="1:5" ht="31.5" x14ac:dyDescent="0.25">
      <c r="A29" s="36">
        <v>3</v>
      </c>
      <c r="B29" s="15" t="s">
        <v>152</v>
      </c>
      <c r="C29" s="15" t="s">
        <v>153</v>
      </c>
      <c r="D29" s="15" t="s">
        <v>227</v>
      </c>
      <c r="E29" s="48" t="s">
        <v>154</v>
      </c>
    </row>
    <row r="30" spans="1:5" ht="31.5" x14ac:dyDescent="0.25">
      <c r="A30" s="36">
        <v>4</v>
      </c>
      <c r="B30" s="15" t="s">
        <v>155</v>
      </c>
      <c r="C30" s="15" t="s">
        <v>156</v>
      </c>
      <c r="D30" s="15" t="s">
        <v>228</v>
      </c>
      <c r="E30" s="48" t="s">
        <v>157</v>
      </c>
    </row>
    <row r="31" spans="1:5" ht="63" customHeight="1" x14ac:dyDescent="0.25">
      <c r="A31" s="36">
        <v>5</v>
      </c>
      <c r="B31" s="15" t="s">
        <v>158</v>
      </c>
      <c r="C31" s="15" t="s">
        <v>159</v>
      </c>
      <c r="D31" s="15" t="s">
        <v>229</v>
      </c>
      <c r="E31" s="48" t="s">
        <v>160</v>
      </c>
    </row>
    <row r="32" spans="1:5" ht="63" customHeight="1" x14ac:dyDescent="0.25">
      <c r="A32" s="36">
        <v>6</v>
      </c>
      <c r="B32" s="15" t="s">
        <v>161</v>
      </c>
      <c r="C32" s="15" t="s">
        <v>162</v>
      </c>
      <c r="D32" s="15" t="s">
        <v>230</v>
      </c>
      <c r="E32" s="48" t="s">
        <v>163</v>
      </c>
    </row>
    <row r="33" spans="1:5" s="9" customFormat="1" ht="31.5" x14ac:dyDescent="0.25">
      <c r="A33" s="36">
        <v>7</v>
      </c>
      <c r="B33" s="38" t="s">
        <v>288</v>
      </c>
      <c r="C33" s="13" t="s">
        <v>219</v>
      </c>
      <c r="D33" s="13" t="s">
        <v>218</v>
      </c>
      <c r="E33" s="49" t="s">
        <v>192</v>
      </c>
    </row>
    <row r="34" spans="1:5" ht="63" x14ac:dyDescent="0.25">
      <c r="A34" s="36">
        <v>8</v>
      </c>
      <c r="B34" s="15" t="s">
        <v>289</v>
      </c>
      <c r="C34" s="15" t="s">
        <v>274</v>
      </c>
      <c r="D34" s="15" t="s">
        <v>169</v>
      </c>
      <c r="E34" s="48" t="s">
        <v>170</v>
      </c>
    </row>
    <row r="35" spans="1:5" ht="63" x14ac:dyDescent="0.25">
      <c r="A35" s="36">
        <v>9</v>
      </c>
      <c r="B35" s="15" t="s">
        <v>164</v>
      </c>
      <c r="C35" s="15" t="s">
        <v>165</v>
      </c>
      <c r="D35" s="15" t="s">
        <v>231</v>
      </c>
      <c r="E35" s="48" t="s">
        <v>166</v>
      </c>
    </row>
    <row r="36" spans="1:5" ht="63" x14ac:dyDescent="0.25">
      <c r="A36" s="36">
        <v>10</v>
      </c>
      <c r="B36" s="15" t="s">
        <v>234</v>
      </c>
      <c r="C36" s="15" t="s">
        <v>167</v>
      </c>
      <c r="D36" s="15" t="s">
        <v>232</v>
      </c>
      <c r="E36" s="48" t="s">
        <v>160</v>
      </c>
    </row>
    <row r="37" spans="1:5" ht="78.75" x14ac:dyDescent="0.25">
      <c r="A37" s="36">
        <v>11</v>
      </c>
      <c r="B37" s="15" t="s">
        <v>235</v>
      </c>
      <c r="C37" s="15" t="s">
        <v>168</v>
      </c>
      <c r="D37" s="15" t="s">
        <v>233</v>
      </c>
      <c r="E37" s="48" t="s">
        <v>163</v>
      </c>
    </row>
    <row r="38" spans="1:5" s="19" customFormat="1" x14ac:dyDescent="0.25">
      <c r="A38" s="18"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Kristin Akers</cp:lastModifiedBy>
  <dcterms:created xsi:type="dcterms:W3CDTF">2017-01-13T17:49:37Z</dcterms:created>
  <dcterms:modified xsi:type="dcterms:W3CDTF">2024-03-28T19:54:10Z</dcterms:modified>
</cp:coreProperties>
</file>